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Концессионная Плата" sheetId="4" r:id="rId1"/>
  </sheets>
  <calcPr calcId="145621"/>
</workbook>
</file>

<file path=xl/calcChain.xml><?xml version="1.0" encoding="utf-8"?>
<calcChain xmlns="http://schemas.openxmlformats.org/spreadsheetml/2006/main">
  <c r="F9" i="4" l="1"/>
  <c r="G9" i="4"/>
  <c r="H9" i="4"/>
  <c r="I9" i="4"/>
  <c r="J9" i="4"/>
  <c r="K9" i="4"/>
  <c r="L9" i="4"/>
  <c r="M9" i="4"/>
  <c r="N9" i="4"/>
  <c r="O9" i="4"/>
  <c r="P9" i="4"/>
  <c r="Q9" i="4"/>
  <c r="R9" i="4"/>
  <c r="E9" i="4"/>
  <c r="F5" i="4" l="1"/>
  <c r="G5" i="4"/>
  <c r="H5" i="4"/>
  <c r="I5" i="4"/>
  <c r="J5" i="4"/>
  <c r="K5" i="4"/>
  <c r="L5" i="4"/>
  <c r="M5" i="4"/>
  <c r="N5" i="4"/>
  <c r="O5" i="4"/>
  <c r="P5" i="4"/>
  <c r="Q5" i="4"/>
  <c r="R5" i="4"/>
  <c r="E5" i="4"/>
  <c r="G10" i="4" l="1"/>
  <c r="F10" i="4"/>
  <c r="D12" i="4" l="1"/>
  <c r="D7" i="4"/>
  <c r="D8" i="4" s="1"/>
  <c r="E6" i="4"/>
  <c r="F6" i="4" s="1"/>
  <c r="G6" i="4" s="1"/>
  <c r="H6" i="4" s="1"/>
  <c r="I6" i="4" s="1"/>
  <c r="J6" i="4" s="1"/>
  <c r="K6" i="4" s="1"/>
  <c r="L6" i="4" s="1"/>
  <c r="M6" i="4" s="1"/>
  <c r="N6" i="4" s="1"/>
  <c r="O6" i="4" s="1"/>
  <c r="P6" i="4" s="1"/>
  <c r="Q6" i="4" s="1"/>
  <c r="R6" i="4" s="1"/>
  <c r="R10" i="4" s="1"/>
  <c r="E7" i="4"/>
  <c r="E8" i="4" s="1"/>
  <c r="E10" i="4" s="1"/>
  <c r="E12" i="4" s="1"/>
  <c r="N4" i="4"/>
  <c r="E3" i="4"/>
  <c r="F3" i="4" s="1"/>
  <c r="G3" i="4" s="1"/>
  <c r="H3" i="4" s="1"/>
  <c r="I3" i="4" s="1"/>
  <c r="J3" i="4" s="1"/>
  <c r="K3" i="4" s="1"/>
  <c r="L3" i="4" s="1"/>
  <c r="M3" i="4" s="1"/>
  <c r="N3" i="4" s="1"/>
  <c r="O3" i="4" s="1"/>
  <c r="P3" i="4" s="1"/>
  <c r="Q3" i="4" s="1"/>
  <c r="R3" i="4" s="1"/>
  <c r="E2" i="4"/>
  <c r="F2" i="4" s="1"/>
  <c r="G2" i="4" s="1"/>
  <c r="H2" i="4" s="1"/>
  <c r="I2" i="4" s="1"/>
  <c r="J2" i="4" s="1"/>
  <c r="K2" i="4" s="1"/>
  <c r="L2" i="4" s="1"/>
  <c r="M2" i="4" s="1"/>
  <c r="N2" i="4" s="1"/>
  <c r="O2" i="4" s="1"/>
  <c r="P2" i="4" s="1"/>
  <c r="Q2" i="4" s="1"/>
  <c r="R2" i="4" s="1"/>
  <c r="Q10" i="4" l="1"/>
  <c r="P10" i="4"/>
  <c r="O10" i="4"/>
  <c r="N10" i="4"/>
  <c r="M10" i="4"/>
  <c r="L10" i="4"/>
  <c r="K10" i="4"/>
  <c r="J10" i="4"/>
  <c r="I10" i="4"/>
  <c r="H10" i="4"/>
  <c r="O4" i="4"/>
  <c r="F7" i="4" l="1"/>
  <c r="F8" i="4" s="1"/>
  <c r="F11" i="4" s="1"/>
  <c r="F12" i="4" s="1"/>
  <c r="P4" i="4"/>
  <c r="Q4" i="4" l="1"/>
  <c r="G7" i="4"/>
  <c r="G8" i="4" s="1"/>
  <c r="G11" i="4" l="1"/>
  <c r="G12" i="4" s="1"/>
  <c r="H7" i="4"/>
  <c r="H8" i="4" s="1"/>
  <c r="R4" i="4"/>
  <c r="H11" i="4" l="1"/>
  <c r="H12" i="4" s="1"/>
  <c r="I7" i="4"/>
  <c r="I8" i="4" s="1"/>
  <c r="I11" i="4" s="1"/>
  <c r="I12" i="4" s="1"/>
  <c r="J7" i="4" l="1"/>
  <c r="J8" i="4" s="1"/>
  <c r="J11" i="4" s="1"/>
  <c r="J12" i="4" s="1"/>
  <c r="K7" i="4" l="1"/>
  <c r="K8" i="4" s="1"/>
  <c r="K11" i="4" s="1"/>
  <c r="K12" i="4" s="1"/>
  <c r="L7" i="4" l="1"/>
  <c r="L8" i="4" s="1"/>
  <c r="L11" i="4" s="1"/>
  <c r="L12" i="4" s="1"/>
  <c r="M7" i="4" l="1"/>
  <c r="M8" i="4" s="1"/>
  <c r="M11" i="4" s="1"/>
  <c r="M12" i="4" s="1"/>
  <c r="N7" i="4" l="1"/>
  <c r="N8" i="4" s="1"/>
  <c r="N11" i="4" s="1"/>
  <c r="N12" i="4" s="1"/>
  <c r="O7" i="4" l="1"/>
  <c r="O8" i="4" s="1"/>
  <c r="O11" i="4" s="1"/>
  <c r="O12" i="4" s="1"/>
  <c r="P7" i="4" l="1"/>
  <c r="P8" i="4" s="1"/>
  <c r="P11" i="4" s="1"/>
  <c r="P12" i="4" s="1"/>
  <c r="Q7" i="4" l="1"/>
  <c r="Q8" i="4" s="1"/>
  <c r="Q11" i="4" s="1"/>
  <c r="Q12" i="4" s="1"/>
  <c r="R7" i="4"/>
  <c r="R8" i="4" s="1"/>
  <c r="R11" i="4" s="1"/>
  <c r="R12" i="4" s="1"/>
</calcChain>
</file>

<file path=xl/sharedStrings.xml><?xml version="1.0" encoding="utf-8"?>
<sst xmlns="http://schemas.openxmlformats.org/spreadsheetml/2006/main" count="21" uniqueCount="16">
  <si>
    <t xml:space="preserve">Наименование показателя </t>
  </si>
  <si>
    <t>Ед. Измерения</t>
  </si>
  <si>
    <t>усл. Ед.</t>
  </si>
  <si>
    <t>тыс. руб.</t>
  </si>
  <si>
    <t>Базовая доходность с одного судна в ценах соответствующих лет</t>
  </si>
  <si>
    <t>%</t>
  </si>
  <si>
    <t>Плановое число судоподходов за период навигации</t>
  </si>
  <si>
    <t>период, лет</t>
  </si>
  <si>
    <t>Планируемый объем выручки от услуг по приему судов</t>
  </si>
  <si>
    <t>Базовая доходность с одного  судоподхода</t>
  </si>
  <si>
    <t>Переменная часть концессионной платы</t>
  </si>
  <si>
    <t>Планируемый размер концессионной плат ы в целом</t>
  </si>
  <si>
    <t xml:space="preserve">Ставка доходности концедента </t>
  </si>
  <si>
    <t>Прогнозный индекс инфляции</t>
  </si>
  <si>
    <t>Фиксированная часть концессионной платы</t>
  </si>
  <si>
    <t>ячейки подлежащие изменению в соответствии с предложением по критериям конкурса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</si>
</sst>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1" fillId="0" borderId="0" xfId="0" applyNumberFormat="1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5"/>
  <sheetViews>
    <sheetView tabSelected="1" workbookViewId="0">
      <selection activeCell="C17" sqref="C17"/>
    </sheetView>
  </sheetViews>
  <sheetFormatPr defaultRowHeight="15" x14ac:dyDescent="0.25"/>
  <cols>
    <col min="1" max="1" width="11.28515625" style="1" customWidth="1"/>
    <col min="2" max="2" width="38.5703125" style="1" customWidth="1"/>
    <col min="3" max="3" width="12.42578125" style="1" customWidth="1"/>
    <col min="4" max="4" width="10.42578125" style="1" customWidth="1"/>
    <col min="5" max="6" width="9.140625" style="1"/>
    <col min="7" max="7" width="11.42578125" style="1" bestFit="1" customWidth="1"/>
    <col min="8" max="8" width="11.28515625" style="1" customWidth="1"/>
    <col min="9" max="16384" width="9.140625" style="1"/>
  </cols>
  <sheetData>
    <row r="2" spans="2:18" ht="13.5" customHeight="1" x14ac:dyDescent="0.25">
      <c r="B2" s="8" t="s">
        <v>0</v>
      </c>
      <c r="C2" s="2" t="s">
        <v>7</v>
      </c>
      <c r="D2" s="6">
        <v>1</v>
      </c>
      <c r="E2" s="6">
        <f>D2+1</f>
        <v>2</v>
      </c>
      <c r="F2" s="6">
        <f t="shared" ref="F2:R3" si="0">E2+1</f>
        <v>3</v>
      </c>
      <c r="G2" s="6">
        <f t="shared" si="0"/>
        <v>4</v>
      </c>
      <c r="H2" s="6">
        <f t="shared" si="0"/>
        <v>5</v>
      </c>
      <c r="I2" s="6">
        <f t="shared" si="0"/>
        <v>6</v>
      </c>
      <c r="J2" s="6">
        <f t="shared" si="0"/>
        <v>7</v>
      </c>
      <c r="K2" s="6">
        <f t="shared" si="0"/>
        <v>8</v>
      </c>
      <c r="L2" s="6">
        <f t="shared" si="0"/>
        <v>9</v>
      </c>
      <c r="M2" s="6">
        <f t="shared" si="0"/>
        <v>10</v>
      </c>
      <c r="N2" s="6">
        <f t="shared" si="0"/>
        <v>11</v>
      </c>
      <c r="O2" s="6">
        <f t="shared" si="0"/>
        <v>12</v>
      </c>
      <c r="P2" s="6">
        <f t="shared" si="0"/>
        <v>13</v>
      </c>
      <c r="Q2" s="6">
        <f t="shared" si="0"/>
        <v>14</v>
      </c>
      <c r="R2" s="6">
        <f t="shared" si="0"/>
        <v>15</v>
      </c>
    </row>
    <row r="3" spans="2:18" ht="29.25" x14ac:dyDescent="0.25">
      <c r="B3" s="8"/>
      <c r="C3" s="5" t="s">
        <v>1</v>
      </c>
      <c r="D3" s="5">
        <v>2018</v>
      </c>
      <c r="E3" s="5">
        <f>D3+1</f>
        <v>2019</v>
      </c>
      <c r="F3" s="5">
        <f t="shared" si="0"/>
        <v>2020</v>
      </c>
      <c r="G3" s="5">
        <f t="shared" si="0"/>
        <v>2021</v>
      </c>
      <c r="H3" s="5">
        <f t="shared" si="0"/>
        <v>2022</v>
      </c>
      <c r="I3" s="5">
        <f t="shared" si="0"/>
        <v>2023</v>
      </c>
      <c r="J3" s="5">
        <f t="shared" si="0"/>
        <v>2024</v>
      </c>
      <c r="K3" s="5">
        <f t="shared" si="0"/>
        <v>2025</v>
      </c>
      <c r="L3" s="5">
        <f t="shared" si="0"/>
        <v>2026</v>
      </c>
      <c r="M3" s="5">
        <f t="shared" si="0"/>
        <v>2027</v>
      </c>
      <c r="N3" s="5">
        <f t="shared" si="0"/>
        <v>2028</v>
      </c>
      <c r="O3" s="5">
        <f t="shared" si="0"/>
        <v>2029</v>
      </c>
      <c r="P3" s="5">
        <f t="shared" si="0"/>
        <v>2030</v>
      </c>
      <c r="Q3" s="5">
        <f t="shared" si="0"/>
        <v>2031</v>
      </c>
      <c r="R3" s="5">
        <f t="shared" si="0"/>
        <v>2032</v>
      </c>
    </row>
    <row r="4" spans="2:18" ht="30" x14ac:dyDescent="0.25">
      <c r="B4" s="3" t="s">
        <v>6</v>
      </c>
      <c r="C4" s="3" t="s">
        <v>2</v>
      </c>
      <c r="D4" s="3">
        <v>10</v>
      </c>
      <c r="E4" s="3">
        <v>20</v>
      </c>
      <c r="F4" s="3">
        <v>40</v>
      </c>
      <c r="G4" s="3">
        <v>60</v>
      </c>
      <c r="H4" s="3">
        <v>80</v>
      </c>
      <c r="I4" s="3">
        <v>100</v>
      </c>
      <c r="J4" s="3">
        <v>120</v>
      </c>
      <c r="K4" s="3">
        <v>200</v>
      </c>
      <c r="L4" s="3">
        <v>205</v>
      </c>
      <c r="M4" s="3">
        <v>210</v>
      </c>
      <c r="N4" s="3">
        <f>M4+5</f>
        <v>215</v>
      </c>
      <c r="O4" s="3">
        <f t="shared" ref="O4:R4" si="1">N4+5</f>
        <v>220</v>
      </c>
      <c r="P4" s="3">
        <f t="shared" si="1"/>
        <v>225</v>
      </c>
      <c r="Q4" s="3">
        <f t="shared" si="1"/>
        <v>230</v>
      </c>
      <c r="R4" s="3">
        <f t="shared" si="1"/>
        <v>235</v>
      </c>
    </row>
    <row r="5" spans="2:18" ht="30" x14ac:dyDescent="0.25">
      <c r="B5" s="3" t="s">
        <v>9</v>
      </c>
      <c r="C5" s="3" t="s">
        <v>3</v>
      </c>
      <c r="D5" s="10">
        <v>10</v>
      </c>
      <c r="E5" s="4">
        <f>$D$5</f>
        <v>10</v>
      </c>
      <c r="F5" s="4">
        <f t="shared" ref="F5:R5" si="2">$D$5</f>
        <v>10</v>
      </c>
      <c r="G5" s="4">
        <f t="shared" si="2"/>
        <v>10</v>
      </c>
      <c r="H5" s="4">
        <f t="shared" si="2"/>
        <v>10</v>
      </c>
      <c r="I5" s="4">
        <f t="shared" si="2"/>
        <v>10</v>
      </c>
      <c r="J5" s="4">
        <f t="shared" si="2"/>
        <v>10</v>
      </c>
      <c r="K5" s="4">
        <f t="shared" si="2"/>
        <v>10</v>
      </c>
      <c r="L5" s="4">
        <f t="shared" si="2"/>
        <v>10</v>
      </c>
      <c r="M5" s="4">
        <f t="shared" si="2"/>
        <v>10</v>
      </c>
      <c r="N5" s="4">
        <f t="shared" si="2"/>
        <v>10</v>
      </c>
      <c r="O5" s="4">
        <f t="shared" si="2"/>
        <v>10</v>
      </c>
      <c r="P5" s="4">
        <f t="shared" si="2"/>
        <v>10</v>
      </c>
      <c r="Q5" s="4">
        <f t="shared" si="2"/>
        <v>10</v>
      </c>
      <c r="R5" s="4">
        <f t="shared" si="2"/>
        <v>10</v>
      </c>
    </row>
    <row r="6" spans="2:18" x14ac:dyDescent="0.25">
      <c r="B6" s="3" t="s">
        <v>13</v>
      </c>
      <c r="C6" s="3"/>
      <c r="D6" s="4">
        <v>1</v>
      </c>
      <c r="E6" s="4">
        <f>1.04</f>
        <v>1.04</v>
      </c>
      <c r="F6" s="4">
        <f>E6*1.04</f>
        <v>1.0816000000000001</v>
      </c>
      <c r="G6" s="4">
        <f t="shared" ref="G6:R6" si="3">F6*1.04</f>
        <v>1.1248640000000001</v>
      </c>
      <c r="H6" s="4">
        <f t="shared" si="3"/>
        <v>1.1698585600000002</v>
      </c>
      <c r="I6" s="4">
        <f t="shared" si="3"/>
        <v>1.2166529024000003</v>
      </c>
      <c r="J6" s="4">
        <f t="shared" si="3"/>
        <v>1.2653190184960004</v>
      </c>
      <c r="K6" s="4">
        <f t="shared" si="3"/>
        <v>1.3159317792358405</v>
      </c>
      <c r="L6" s="4">
        <f t="shared" si="3"/>
        <v>1.3685690504052741</v>
      </c>
      <c r="M6" s="4">
        <f t="shared" si="3"/>
        <v>1.4233118124214852</v>
      </c>
      <c r="N6" s="4">
        <f t="shared" si="3"/>
        <v>1.4802442849183446</v>
      </c>
      <c r="O6" s="4">
        <f t="shared" si="3"/>
        <v>1.5394540563150785</v>
      </c>
      <c r="P6" s="4">
        <f t="shared" si="3"/>
        <v>1.6010322185676817</v>
      </c>
      <c r="Q6" s="4">
        <f t="shared" si="3"/>
        <v>1.6650735073103891</v>
      </c>
      <c r="R6" s="4">
        <f t="shared" si="3"/>
        <v>1.7316764476028046</v>
      </c>
    </row>
    <row r="7" spans="2:18" ht="30" x14ac:dyDescent="0.25">
      <c r="B7" s="3" t="s">
        <v>4</v>
      </c>
      <c r="C7" s="3" t="s">
        <v>3</v>
      </c>
      <c r="D7" s="4">
        <f>D5*D6</f>
        <v>10</v>
      </c>
      <c r="E7" s="4">
        <f t="shared" ref="E7:R7" si="4">E5*E6</f>
        <v>10.4</v>
      </c>
      <c r="F7" s="4">
        <f t="shared" si="4"/>
        <v>10.816000000000001</v>
      </c>
      <c r="G7" s="4">
        <f t="shared" si="4"/>
        <v>11.248640000000002</v>
      </c>
      <c r="H7" s="4">
        <f t="shared" si="4"/>
        <v>11.698585600000001</v>
      </c>
      <c r="I7" s="4">
        <f t="shared" si="4"/>
        <v>12.166529024000003</v>
      </c>
      <c r="J7" s="4">
        <f t="shared" si="4"/>
        <v>12.653190184960003</v>
      </c>
      <c r="K7" s="4">
        <f t="shared" si="4"/>
        <v>13.159317792358404</v>
      </c>
      <c r="L7" s="4">
        <f t="shared" si="4"/>
        <v>13.68569050405274</v>
      </c>
      <c r="M7" s="4">
        <f t="shared" si="4"/>
        <v>14.233118124214851</v>
      </c>
      <c r="N7" s="4">
        <f t="shared" si="4"/>
        <v>14.802442849183446</v>
      </c>
      <c r="O7" s="4">
        <f t="shared" si="4"/>
        <v>15.394540563150784</v>
      </c>
      <c r="P7" s="4">
        <f t="shared" si="4"/>
        <v>16.010322185676817</v>
      </c>
      <c r="Q7" s="4">
        <f t="shared" si="4"/>
        <v>16.650735073103892</v>
      </c>
      <c r="R7" s="4">
        <f t="shared" si="4"/>
        <v>17.316764476028045</v>
      </c>
    </row>
    <row r="8" spans="2:18" ht="30" x14ac:dyDescent="0.25">
      <c r="B8" s="3" t="s">
        <v>8</v>
      </c>
      <c r="C8" s="3" t="s">
        <v>3</v>
      </c>
      <c r="D8" s="4">
        <f>D4*D7</f>
        <v>100</v>
      </c>
      <c r="E8" s="4">
        <f t="shared" ref="E8:R8" si="5">E4*E7</f>
        <v>208</v>
      </c>
      <c r="F8" s="4">
        <f t="shared" si="5"/>
        <v>432.64000000000004</v>
      </c>
      <c r="G8" s="4">
        <f t="shared" si="5"/>
        <v>674.91840000000013</v>
      </c>
      <c r="H8" s="4">
        <f t="shared" si="5"/>
        <v>935.8868480000001</v>
      </c>
      <c r="I8" s="4">
        <f t="shared" si="5"/>
        <v>1216.6529024000004</v>
      </c>
      <c r="J8" s="4">
        <f t="shared" si="5"/>
        <v>1518.3828221952003</v>
      </c>
      <c r="K8" s="4">
        <f t="shared" si="5"/>
        <v>2631.8635584716808</v>
      </c>
      <c r="L8" s="4">
        <f t="shared" si="5"/>
        <v>2805.5665533308115</v>
      </c>
      <c r="M8" s="4">
        <f t="shared" si="5"/>
        <v>2988.9548060851189</v>
      </c>
      <c r="N8" s="4">
        <f t="shared" si="5"/>
        <v>3182.525212574441</v>
      </c>
      <c r="O8" s="4">
        <f t="shared" si="5"/>
        <v>3386.7989238931723</v>
      </c>
      <c r="P8" s="4">
        <f t="shared" si="5"/>
        <v>3602.3224917772836</v>
      </c>
      <c r="Q8" s="4">
        <f t="shared" si="5"/>
        <v>3829.6690668138949</v>
      </c>
      <c r="R8" s="4">
        <f t="shared" si="5"/>
        <v>4069.4396518665903</v>
      </c>
    </row>
    <row r="9" spans="2:18" x14ac:dyDescent="0.25">
      <c r="B9" s="3" t="s">
        <v>12</v>
      </c>
      <c r="C9" s="3" t="s">
        <v>5</v>
      </c>
      <c r="D9" s="9">
        <v>8.5</v>
      </c>
      <c r="E9" s="3">
        <f>$D$9</f>
        <v>8.5</v>
      </c>
      <c r="F9" s="3">
        <f t="shared" ref="F9:R9" si="6">$D$9</f>
        <v>8.5</v>
      </c>
      <c r="G9" s="3">
        <f t="shared" si="6"/>
        <v>8.5</v>
      </c>
      <c r="H9" s="3">
        <f t="shared" si="6"/>
        <v>8.5</v>
      </c>
      <c r="I9" s="3">
        <f t="shared" si="6"/>
        <v>8.5</v>
      </c>
      <c r="J9" s="3">
        <f t="shared" si="6"/>
        <v>8.5</v>
      </c>
      <c r="K9" s="3">
        <f t="shared" si="6"/>
        <v>8.5</v>
      </c>
      <c r="L9" s="3">
        <f t="shared" si="6"/>
        <v>8.5</v>
      </c>
      <c r="M9" s="3">
        <f t="shared" si="6"/>
        <v>8.5</v>
      </c>
      <c r="N9" s="3">
        <f t="shared" si="6"/>
        <v>8.5</v>
      </c>
      <c r="O9" s="3">
        <f t="shared" si="6"/>
        <v>8.5</v>
      </c>
      <c r="P9" s="3">
        <f t="shared" si="6"/>
        <v>8.5</v>
      </c>
      <c r="Q9" s="3">
        <f t="shared" si="6"/>
        <v>8.5</v>
      </c>
      <c r="R9" s="3">
        <f t="shared" si="6"/>
        <v>8.5</v>
      </c>
    </row>
    <row r="10" spans="2:18" ht="30" x14ac:dyDescent="0.25">
      <c r="B10" s="3" t="s">
        <v>14</v>
      </c>
      <c r="C10" s="3" t="s">
        <v>3</v>
      </c>
      <c r="D10" s="4">
        <v>8.5</v>
      </c>
      <c r="E10" s="4">
        <f>E8*E9/100</f>
        <v>17.68</v>
      </c>
      <c r="F10" s="4">
        <f>20*F6</f>
        <v>21.632000000000001</v>
      </c>
      <c r="G10" s="4">
        <f>20*G6</f>
        <v>22.497280000000003</v>
      </c>
      <c r="H10" s="4">
        <f t="shared" ref="H10:R10" si="7">20*H6</f>
        <v>23.397171200000003</v>
      </c>
      <c r="I10" s="4">
        <f t="shared" si="7"/>
        <v>24.333058048000005</v>
      </c>
      <c r="J10" s="4">
        <f t="shared" si="7"/>
        <v>25.306380369920007</v>
      </c>
      <c r="K10" s="4">
        <f t="shared" si="7"/>
        <v>26.318635584716809</v>
      </c>
      <c r="L10" s="4">
        <f t="shared" si="7"/>
        <v>27.37138100810548</v>
      </c>
      <c r="M10" s="4">
        <f t="shared" si="7"/>
        <v>28.466236248429702</v>
      </c>
      <c r="N10" s="4">
        <f t="shared" si="7"/>
        <v>29.604885698366893</v>
      </c>
      <c r="O10" s="4">
        <f t="shared" si="7"/>
        <v>30.789081126301568</v>
      </c>
      <c r="P10" s="4">
        <f t="shared" si="7"/>
        <v>32.020644371353633</v>
      </c>
      <c r="Q10" s="4">
        <f t="shared" si="7"/>
        <v>33.301470146207784</v>
      </c>
      <c r="R10" s="4">
        <f t="shared" si="7"/>
        <v>34.633528952056089</v>
      </c>
    </row>
    <row r="11" spans="2:18" x14ac:dyDescent="0.25">
      <c r="B11" s="3" t="s">
        <v>10</v>
      </c>
      <c r="C11" s="3" t="s">
        <v>3</v>
      </c>
      <c r="D11" s="4">
        <v>0</v>
      </c>
      <c r="E11" s="4">
        <v>0</v>
      </c>
      <c r="F11" s="4">
        <f>0.5*F8*F9/100</f>
        <v>18.387200000000004</v>
      </c>
      <c r="G11" s="4">
        <f>0.5*G8*G9/100</f>
        <v>28.684032000000006</v>
      </c>
      <c r="H11" s="4">
        <f>0.5*H8*H9/100</f>
        <v>39.775191040000003</v>
      </c>
      <c r="I11" s="4">
        <f t="shared" ref="I11:R11" si="8">0.5*I8*I9/100</f>
        <v>51.707748352000017</v>
      </c>
      <c r="J11" s="4">
        <f t="shared" si="8"/>
        <v>64.53126994329601</v>
      </c>
      <c r="K11" s="4">
        <f t="shared" si="8"/>
        <v>111.85420123504645</v>
      </c>
      <c r="L11" s="4">
        <f t="shared" si="8"/>
        <v>119.23657851655949</v>
      </c>
      <c r="M11" s="4">
        <f t="shared" si="8"/>
        <v>127.03057925861755</v>
      </c>
      <c r="N11" s="4">
        <f t="shared" si="8"/>
        <v>135.25732153441376</v>
      </c>
      <c r="O11" s="4">
        <f t="shared" si="8"/>
        <v>143.93895426545981</v>
      </c>
      <c r="P11" s="4">
        <f t="shared" si="8"/>
        <v>153.09870590053455</v>
      </c>
      <c r="Q11" s="4">
        <f t="shared" si="8"/>
        <v>162.76093533959053</v>
      </c>
      <c r="R11" s="4">
        <f t="shared" si="8"/>
        <v>172.9511852043301</v>
      </c>
    </row>
    <row r="12" spans="2:18" ht="30" x14ac:dyDescent="0.25">
      <c r="B12" s="3" t="s">
        <v>11</v>
      </c>
      <c r="C12" s="3" t="s">
        <v>3</v>
      </c>
      <c r="D12" s="4">
        <f>SUM(D10:D11)</f>
        <v>8.5</v>
      </c>
      <c r="E12" s="4">
        <f t="shared" ref="E12:R12" si="9">SUM(E10:E11)</f>
        <v>17.68</v>
      </c>
      <c r="F12" s="4">
        <f>SUM(F10:F11)</f>
        <v>40.019200000000005</v>
      </c>
      <c r="G12" s="4">
        <f t="shared" si="9"/>
        <v>51.181312000000005</v>
      </c>
      <c r="H12" s="4">
        <f t="shared" si="9"/>
        <v>63.172362240000005</v>
      </c>
      <c r="I12" s="4">
        <f t="shared" si="9"/>
        <v>76.040806400000022</v>
      </c>
      <c r="J12" s="4">
        <f t="shared" si="9"/>
        <v>89.837650313216017</v>
      </c>
      <c r="K12" s="4">
        <f t="shared" si="9"/>
        <v>138.17283681976326</v>
      </c>
      <c r="L12" s="4">
        <f t="shared" si="9"/>
        <v>146.60795952466498</v>
      </c>
      <c r="M12" s="4">
        <f t="shared" si="9"/>
        <v>155.49681550704724</v>
      </c>
      <c r="N12" s="4">
        <f t="shared" si="9"/>
        <v>164.86220723278066</v>
      </c>
      <c r="O12" s="4">
        <f t="shared" si="9"/>
        <v>174.72803539176138</v>
      </c>
      <c r="P12" s="4">
        <f t="shared" si="9"/>
        <v>185.11935027188818</v>
      </c>
      <c r="Q12" s="4">
        <f t="shared" si="9"/>
        <v>196.06240548579831</v>
      </c>
      <c r="R12" s="4">
        <f t="shared" si="9"/>
        <v>207.58471415638618</v>
      </c>
    </row>
    <row r="14" spans="2:18" x14ac:dyDescent="0.25">
      <c r="H14" s="7"/>
    </row>
    <row r="15" spans="2:18" ht="15.75" customHeight="1" x14ac:dyDescent="0.25">
      <c r="B15" s="11"/>
      <c r="C15" s="12" t="s">
        <v>15</v>
      </c>
      <c r="D15" s="12"/>
      <c r="E15" s="12"/>
      <c r="F15" s="12"/>
      <c r="G15" s="12"/>
      <c r="H15" s="12"/>
      <c r="I15" s="12"/>
      <c r="J15" s="12"/>
      <c r="K15" s="12"/>
      <c r="L15" s="12"/>
    </row>
  </sheetData>
  <mergeCells count="2">
    <mergeCell ref="B2:B3"/>
    <mergeCell ref="C15:L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Концессионная Плата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2017-11-28T13:28:01Z</dcterms:modified>
</cp:coreProperties>
</file>